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827"/>
  <workbookPr/>
  <mc:AlternateContent xmlns:mc="http://schemas.openxmlformats.org/markup-compatibility/2006">
    <mc:Choice Requires="x15">
      <x15ac:absPath xmlns:x15ac="http://schemas.microsoft.com/office/spreadsheetml/2010/11/ac" url="D:\1\Régi\Testületi anyagok\Nemzetiségi ÖNK\2020\június\"/>
    </mc:Choice>
  </mc:AlternateContent>
  <xr:revisionPtr revIDLastSave="0" documentId="13_ncr:1_{77F2502F-B7CF-4C8A-9221-47E17775D81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Munka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76" i="1" l="1"/>
  <c r="L76" i="1" l="1"/>
  <c r="K76" i="1"/>
  <c r="I73" i="1"/>
  <c r="H73" i="1"/>
  <c r="G73" i="1"/>
  <c r="I67" i="1"/>
  <c r="I76" i="1" s="1"/>
  <c r="G64" i="1"/>
  <c r="I55" i="1"/>
  <c r="H55" i="1"/>
  <c r="G55" i="1"/>
  <c r="I48" i="1"/>
  <c r="H48" i="1"/>
  <c r="G48" i="1"/>
  <c r="I40" i="1"/>
  <c r="H40" i="1"/>
  <c r="H64" i="1" s="1"/>
  <c r="H67" i="1" s="1"/>
  <c r="G40" i="1"/>
  <c r="I28" i="1"/>
  <c r="H28" i="1"/>
  <c r="G28" i="1"/>
  <c r="I24" i="1"/>
  <c r="H24" i="1"/>
  <c r="G24" i="1"/>
  <c r="G67" i="1" l="1"/>
  <c r="G76" i="1"/>
  <c r="H76" i="1"/>
</calcChain>
</file>

<file path=xl/sharedStrings.xml><?xml version="1.0" encoding="utf-8"?>
<sst xmlns="http://schemas.openxmlformats.org/spreadsheetml/2006/main" count="103" uniqueCount="98">
  <si>
    <t>Újhartyáni Német Nemzetiségi Általános Iskola</t>
  </si>
  <si>
    <t>2367 Újhartyán, Zrínyi u. 1.</t>
  </si>
  <si>
    <t>2.a melléklet</t>
  </si>
  <si>
    <t>Forintban</t>
  </si>
  <si>
    <t>Kiadások</t>
  </si>
  <si>
    <t>Módosítás utáni</t>
  </si>
  <si>
    <t>2020.április 30-ig elköltött</t>
  </si>
  <si>
    <t>Felhasználható keret</t>
  </si>
  <si>
    <t>Iskola</t>
  </si>
  <si>
    <t>Rovat</t>
  </si>
  <si>
    <t>Jogcím</t>
  </si>
  <si>
    <t>2019 terv</t>
  </si>
  <si>
    <t>2019 tény.</t>
  </si>
  <si>
    <t>2020 terv</t>
  </si>
  <si>
    <t>K11</t>
  </si>
  <si>
    <t>Személyi juttatások</t>
  </si>
  <si>
    <t>(11.30.)</t>
  </si>
  <si>
    <t>Alapilletmény</t>
  </si>
  <si>
    <t>Pótlékok</t>
  </si>
  <si>
    <t>Nemzetiségi pótlék</t>
  </si>
  <si>
    <t>Intézményvezetői, helyettesi pótlék</t>
  </si>
  <si>
    <t>Takarítók bére</t>
  </si>
  <si>
    <t>Óraadók bére</t>
  </si>
  <si>
    <t>Jubileumi jutalom</t>
  </si>
  <si>
    <t>Bérkompenzáció</t>
  </si>
  <si>
    <t>Többletteljesítési jutalom</t>
  </si>
  <si>
    <t>Pedagógusok utazási költségtérítése</t>
  </si>
  <si>
    <t>K123</t>
  </si>
  <si>
    <t>Reprezentáció</t>
  </si>
  <si>
    <t>K1</t>
  </si>
  <si>
    <t>K2</t>
  </si>
  <si>
    <t>Szoc.hj. adó</t>
  </si>
  <si>
    <t>Munkáltatót terhelő egyéb adó</t>
  </si>
  <si>
    <t>Munkáltatót terhelő járulékok</t>
  </si>
  <si>
    <t>K311</t>
  </si>
  <si>
    <t>Szakmai anyagok</t>
  </si>
  <si>
    <t>Gyógyszer,kötszer</t>
  </si>
  <si>
    <t>Szakkönyv,folyóirat, jutalomkönyv</t>
  </si>
  <si>
    <t xml:space="preserve">Ingyenes tankönyv </t>
  </si>
  <si>
    <t>Kisértékű eszköz (függöny,szekrény,polc,bútorzat)</t>
  </si>
  <si>
    <t>Tornatermi felszerelés</t>
  </si>
  <si>
    <t>Napközi</t>
  </si>
  <si>
    <t>Technika oktatás anyagszükséglete</t>
  </si>
  <si>
    <t>Digitális tananyagok, egyéb tananyag, taneszköz, napközi</t>
  </si>
  <si>
    <t>Szakmai képzések, továbbképzések</t>
  </si>
  <si>
    <t>Szakmai anyagok összesen</t>
  </si>
  <si>
    <t>K312</t>
  </si>
  <si>
    <t>Üzemeltetési anyagok(irodaszer,üzemanyag,nem szakmai eszköz)</t>
  </si>
  <si>
    <t>Irodaszer, nyomtatvány</t>
  </si>
  <si>
    <t>Üzemanyag</t>
  </si>
  <si>
    <t>Tisztítószer</t>
  </si>
  <si>
    <t>Technikai dolgozók védőruha</t>
  </si>
  <si>
    <t>Kisértékű üzemeltetési eszköz</t>
  </si>
  <si>
    <t>Karbantartó eszköz</t>
  </si>
  <si>
    <t>Üzemeltetési anyagok összesen</t>
  </si>
  <si>
    <t>K321</t>
  </si>
  <si>
    <t>Informatikai szolgáltatások</t>
  </si>
  <si>
    <t>Fénymásoló üzemeltetés</t>
  </si>
  <si>
    <t>K322</t>
  </si>
  <si>
    <t xml:space="preserve">Kommunikációs szolgáltatások </t>
  </si>
  <si>
    <t>K331/1</t>
  </si>
  <si>
    <t>Fűtés</t>
  </si>
  <si>
    <t>K331/2</t>
  </si>
  <si>
    <t>Villamosenergia</t>
  </si>
  <si>
    <t>K331/4</t>
  </si>
  <si>
    <t>Víz,csatorna</t>
  </si>
  <si>
    <t>K331</t>
  </si>
  <si>
    <t>Közüzemi díjak összesen</t>
  </si>
  <si>
    <t>K334</t>
  </si>
  <si>
    <t>Karbantartás, kisjavítás</t>
  </si>
  <si>
    <t>Padló, tanterem</t>
  </si>
  <si>
    <t>Festés</t>
  </si>
  <si>
    <t>K336</t>
  </si>
  <si>
    <t>Szakmai szolgáltatások</t>
  </si>
  <si>
    <t>K337</t>
  </si>
  <si>
    <t>Egyéb szolgáltatás: buszköltség</t>
  </si>
  <si>
    <t>Ügyvédi díj, postaköltség, egyéb (tűzvédelem, fogl.eü)</t>
  </si>
  <si>
    <t>Úszásoktatás</t>
  </si>
  <si>
    <t>Terembérlet</t>
  </si>
  <si>
    <t>K33</t>
  </si>
  <si>
    <t>Szolgáltatási kiadások összesen</t>
  </si>
  <si>
    <t>K341</t>
  </si>
  <si>
    <t>Belföldi kiküldetés</t>
  </si>
  <si>
    <t>K351</t>
  </si>
  <si>
    <t>Működési célú előzetesen felszámított áfa</t>
  </si>
  <si>
    <t>K3</t>
  </si>
  <si>
    <t>Dologi kiadások összesen</t>
  </si>
  <si>
    <t>K62</t>
  </si>
  <si>
    <t>Játszótér</t>
  </si>
  <si>
    <t>K63</t>
  </si>
  <si>
    <t>Informatikai eszközök beszerzése</t>
  </si>
  <si>
    <t>K64</t>
  </si>
  <si>
    <t>Egyéb tárgyi eszközök beszerzése</t>
  </si>
  <si>
    <t>K67</t>
  </si>
  <si>
    <t>Beruházási célú előzetesen felszámított áfa</t>
  </si>
  <si>
    <t xml:space="preserve">K6 </t>
  </si>
  <si>
    <t>Beruházások összesen</t>
  </si>
  <si>
    <t>Iskola összesen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</si>
</sst>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H_U_F_-;\-* #,##0.00\ _H_U_F_-;_-* &quot;-&quot;??\ _H_U_F_-;_-@_-"/>
    <numFmt numFmtId="165" formatCode="_-* #,##0\ _F_t_-;\-* #,##0\ _F_t_-;_-* &quot;-&quot;??\ _F_t_-;_-@_-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CE"/>
      <charset val="238"/>
    </font>
    <font>
      <b/>
      <i/>
      <sz val="10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/>
    <xf numFmtId="0" fontId="0" fillId="0" borderId="0" xfId="0" applyAlignment="1">
      <alignment horizontal="right"/>
    </xf>
    <xf numFmtId="0" fontId="0" fillId="0" borderId="1" xfId="0" applyBorder="1"/>
    <xf numFmtId="0" fontId="3" fillId="0" borderId="1" xfId="0" applyFont="1" applyBorder="1"/>
    <xf numFmtId="0" fontId="2" fillId="0" borderId="1" xfId="0" applyFont="1" applyBorder="1"/>
    <xf numFmtId="0" fontId="4" fillId="0" borderId="1" xfId="0" applyFont="1" applyBorder="1"/>
    <xf numFmtId="165" fontId="0" fillId="0" borderId="1" xfId="1" applyNumberFormat="1" applyFont="1" applyBorder="1"/>
    <xf numFmtId="165" fontId="4" fillId="0" borderId="1" xfId="1" applyNumberFormat="1" applyFont="1" applyBorder="1"/>
    <xf numFmtId="165" fontId="2" fillId="0" borderId="1" xfId="0" applyNumberFormat="1" applyFont="1" applyBorder="1"/>
    <xf numFmtId="165" fontId="2" fillId="0" borderId="1" xfId="1" applyNumberFormat="1" applyFont="1" applyBorder="1"/>
    <xf numFmtId="165" fontId="4" fillId="0" borderId="1" xfId="0" applyNumberFormat="1" applyFont="1" applyFill="1" applyBorder="1"/>
    <xf numFmtId="0" fontId="2" fillId="0" borderId="1" xfId="1" applyNumberFormat="1" applyFont="1" applyBorder="1" applyAlignment="1">
      <alignment horizontal="left"/>
    </xf>
    <xf numFmtId="165" fontId="4" fillId="0" borderId="1" xfId="1" applyNumberFormat="1" applyFont="1" applyBorder="1" applyAlignment="1">
      <alignment vertical="center"/>
    </xf>
    <xf numFmtId="165" fontId="0" fillId="0" borderId="1" xfId="1" applyNumberFormat="1" applyFont="1" applyBorder="1" applyAlignment="1">
      <alignment vertical="center"/>
    </xf>
    <xf numFmtId="165" fontId="5" fillId="0" borderId="1" xfId="1" applyNumberFormat="1" applyFont="1" applyFill="1" applyBorder="1"/>
    <xf numFmtId="0" fontId="5" fillId="0" borderId="1" xfId="0" applyFont="1" applyBorder="1"/>
    <xf numFmtId="165" fontId="6" fillId="0" borderId="1" xfId="1" applyNumberFormat="1" applyFont="1" applyBorder="1"/>
    <xf numFmtId="165" fontId="0" fillId="0" borderId="1" xfId="1" applyNumberFormat="1" applyFont="1" applyFill="1" applyBorder="1"/>
    <xf numFmtId="165" fontId="2" fillId="2" borderId="1" xfId="1" applyNumberFormat="1" applyFont="1" applyFill="1" applyBorder="1"/>
    <xf numFmtId="165" fontId="0" fillId="0" borderId="1" xfId="0" applyNumberFormat="1" applyBorder="1"/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7" fillId="0" borderId="1" xfId="0" applyFont="1" applyBorder="1" applyAlignment="1"/>
    <xf numFmtId="0" fontId="4" fillId="0" borderId="1" xfId="0" applyFont="1" applyBorder="1" applyAlignment="1"/>
    <xf numFmtId="0" fontId="5" fillId="0" borderId="1" xfId="0" applyFont="1" applyBorder="1" applyAlignment="1"/>
    <xf numFmtId="0" fontId="0" fillId="0" borderId="1" xfId="0" applyBorder="1" applyAlignment="1"/>
    <xf numFmtId="0" fontId="2" fillId="0" borderId="1" xfId="0" applyFont="1" applyBorder="1" applyAlignment="1"/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165" fontId="0" fillId="0" borderId="1" xfId="1" applyNumberFormat="1" applyFont="1" applyBorder="1" applyAlignment="1">
      <alignment horizontal="center" vertical="center"/>
    </xf>
    <xf numFmtId="165" fontId="0" fillId="0" borderId="1" xfId="1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165" fontId="2" fillId="0" borderId="1" xfId="1" applyNumberFormat="1" applyFont="1" applyBorder="1" applyAlignment="1"/>
    <xf numFmtId="165" fontId="4" fillId="0" borderId="1" xfId="1" applyNumberFormat="1" applyFont="1" applyBorder="1" applyAlignment="1">
      <alignment horizontal="center" vertical="center"/>
    </xf>
    <xf numFmtId="165" fontId="4" fillId="0" borderId="1" xfId="1" applyNumberFormat="1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1" applyNumberFormat="1" applyFont="1" applyBorder="1" applyAlignment="1">
      <alignment horizontal="left"/>
    </xf>
    <xf numFmtId="0" fontId="0" fillId="0" borderId="1" xfId="0" applyBorder="1" applyAlignment="1">
      <alignment vertical="center"/>
    </xf>
    <xf numFmtId="165" fontId="0" fillId="0" borderId="1" xfId="1" applyNumberFormat="1" applyFont="1" applyBorder="1" applyAlignment="1">
      <alignment horizontal="center"/>
    </xf>
    <xf numFmtId="0" fontId="2" fillId="2" borderId="1" xfId="0" applyFont="1" applyFill="1" applyBorder="1" applyAlignment="1"/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L76"/>
  <sheetViews>
    <sheetView tabSelected="1" view="pageBreakPreview" zoomScaleNormal="100" zoomScaleSheetLayoutView="100" workbookViewId="0">
      <selection activeCell="G5" sqref="G5"/>
    </sheetView>
  </sheetViews>
  <sheetFormatPr defaultRowHeight="15" x14ac:dyDescent="0.25"/>
  <cols>
    <col min="7" max="7" width="16.85546875" customWidth="1"/>
    <col min="8" max="8" width="18.140625" customWidth="1"/>
    <col min="9" max="9" width="15.28515625" customWidth="1"/>
    <col min="10" max="10" width="21.28515625" customWidth="1"/>
    <col min="11" max="11" width="27" customWidth="1"/>
    <col min="12" max="12" width="22.5703125" customWidth="1"/>
  </cols>
  <sheetData>
    <row r="2" spans="1:12" x14ac:dyDescent="0.25">
      <c r="A2" s="1" t="s">
        <v>0</v>
      </c>
      <c r="B2" s="1"/>
      <c r="C2" s="1"/>
      <c r="D2" s="1"/>
    </row>
    <row r="3" spans="1:12" x14ac:dyDescent="0.25">
      <c r="A3" s="1" t="s">
        <v>1</v>
      </c>
      <c r="B3" s="1"/>
      <c r="C3" s="1"/>
      <c r="D3" s="1"/>
      <c r="I3" s="2" t="s">
        <v>2</v>
      </c>
      <c r="J3" s="2"/>
    </row>
    <row r="4" spans="1:12" x14ac:dyDescent="0.25">
      <c r="A4" s="1"/>
      <c r="B4" s="1"/>
      <c r="C4" s="1"/>
      <c r="D4" s="1"/>
    </row>
    <row r="5" spans="1:12" x14ac:dyDescent="0.25">
      <c r="I5" s="2" t="s">
        <v>3</v>
      </c>
      <c r="J5" s="2"/>
    </row>
    <row r="7" spans="1:12" x14ac:dyDescent="0.25">
      <c r="A7" s="3"/>
      <c r="B7" s="28" t="s">
        <v>4</v>
      </c>
      <c r="C7" s="29"/>
      <c r="D7" s="29"/>
      <c r="E7" s="29"/>
      <c r="F7" s="29"/>
      <c r="G7" s="29"/>
      <c r="H7" s="29"/>
      <c r="I7" s="29"/>
      <c r="J7" s="22" t="s">
        <v>5</v>
      </c>
      <c r="K7" s="3" t="s">
        <v>6</v>
      </c>
      <c r="L7" s="3" t="s">
        <v>7</v>
      </c>
    </row>
    <row r="8" spans="1:12" x14ac:dyDescent="0.25">
      <c r="A8" s="3"/>
      <c r="B8" s="28"/>
      <c r="C8" s="29"/>
      <c r="D8" s="29"/>
      <c r="E8" s="29"/>
      <c r="F8" s="29"/>
      <c r="G8" s="29"/>
      <c r="H8" s="29"/>
      <c r="I8" s="29"/>
      <c r="J8" s="22"/>
      <c r="K8" s="3"/>
      <c r="L8" s="3"/>
    </row>
    <row r="9" spans="1:12" x14ac:dyDescent="0.25">
      <c r="A9" s="3"/>
      <c r="B9" s="28" t="s">
        <v>8</v>
      </c>
      <c r="C9" s="29"/>
      <c r="D9" s="29"/>
      <c r="E9" s="29"/>
      <c r="F9" s="29"/>
      <c r="G9" s="29"/>
      <c r="H9" s="29"/>
      <c r="I9" s="29"/>
      <c r="J9" s="22"/>
      <c r="K9" s="3"/>
      <c r="L9" s="3"/>
    </row>
    <row r="10" spans="1:12" x14ac:dyDescent="0.25">
      <c r="A10" s="3"/>
      <c r="B10" s="3"/>
      <c r="C10" s="26"/>
      <c r="D10" s="26"/>
      <c r="E10" s="26"/>
      <c r="F10" s="26"/>
      <c r="G10" s="3"/>
      <c r="H10" s="3"/>
      <c r="I10" s="4"/>
      <c r="J10" s="4"/>
      <c r="K10" s="3"/>
      <c r="L10" s="3"/>
    </row>
    <row r="11" spans="1:12" x14ac:dyDescent="0.25">
      <c r="A11" s="3"/>
      <c r="B11" s="5" t="s">
        <v>9</v>
      </c>
      <c r="C11" s="27" t="s">
        <v>10</v>
      </c>
      <c r="D11" s="26"/>
      <c r="E11" s="26"/>
      <c r="F11" s="26"/>
      <c r="G11" s="21" t="s">
        <v>11</v>
      </c>
      <c r="H11" s="21" t="s">
        <v>12</v>
      </c>
      <c r="I11" s="21" t="s">
        <v>13</v>
      </c>
      <c r="J11" s="21"/>
      <c r="K11" s="3"/>
      <c r="L11" s="3"/>
    </row>
    <row r="12" spans="1:12" x14ac:dyDescent="0.25">
      <c r="A12" s="3"/>
      <c r="B12" s="5" t="s">
        <v>14</v>
      </c>
      <c r="C12" s="27" t="s">
        <v>15</v>
      </c>
      <c r="D12" s="26"/>
      <c r="E12" s="26"/>
      <c r="F12" s="26"/>
      <c r="G12" s="3"/>
      <c r="H12" s="21" t="s">
        <v>16</v>
      </c>
      <c r="I12" s="6"/>
      <c r="J12" s="6"/>
      <c r="K12" s="3"/>
      <c r="L12" s="3"/>
    </row>
    <row r="13" spans="1:12" x14ac:dyDescent="0.25">
      <c r="A13" s="3"/>
      <c r="B13" s="3"/>
      <c r="C13" s="26" t="s">
        <v>17</v>
      </c>
      <c r="D13" s="26"/>
      <c r="E13" s="26"/>
      <c r="F13" s="26"/>
      <c r="G13" s="7">
        <v>123905160</v>
      </c>
      <c r="H13" s="30">
        <v>166127520</v>
      </c>
      <c r="I13" s="8">
        <v>136736020</v>
      </c>
      <c r="J13" s="8"/>
      <c r="K13" s="3"/>
      <c r="L13" s="3"/>
    </row>
    <row r="14" spans="1:12" x14ac:dyDescent="0.25">
      <c r="A14" s="3"/>
      <c r="B14" s="3"/>
      <c r="C14" s="26" t="s">
        <v>18</v>
      </c>
      <c r="D14" s="26"/>
      <c r="E14" s="26"/>
      <c r="F14" s="26"/>
      <c r="G14" s="7">
        <v>4569000</v>
      </c>
      <c r="H14" s="30"/>
      <c r="I14" s="8">
        <v>10255320</v>
      </c>
      <c r="J14" s="8"/>
      <c r="K14" s="3"/>
      <c r="L14" s="3"/>
    </row>
    <row r="15" spans="1:12" x14ac:dyDescent="0.25">
      <c r="A15" s="3"/>
      <c r="B15" s="3"/>
      <c r="C15" s="26" t="s">
        <v>19</v>
      </c>
      <c r="D15" s="26"/>
      <c r="E15" s="26"/>
      <c r="F15" s="26"/>
      <c r="G15" s="7">
        <v>3105900</v>
      </c>
      <c r="H15" s="30"/>
      <c r="I15" s="8">
        <v>7113120</v>
      </c>
      <c r="J15" s="8"/>
      <c r="K15" s="3"/>
      <c r="L15" s="3"/>
    </row>
    <row r="16" spans="1:12" x14ac:dyDescent="0.25">
      <c r="A16" s="3"/>
      <c r="B16" s="3"/>
      <c r="C16" s="26" t="s">
        <v>20</v>
      </c>
      <c r="D16" s="26"/>
      <c r="E16" s="26"/>
      <c r="F16" s="26"/>
      <c r="G16" s="7">
        <v>3980160</v>
      </c>
      <c r="H16" s="30"/>
      <c r="I16" s="8">
        <v>4062720</v>
      </c>
      <c r="J16" s="8"/>
      <c r="K16" s="3"/>
      <c r="L16" s="3"/>
    </row>
    <row r="17" spans="1:12" x14ac:dyDescent="0.25">
      <c r="A17" s="3"/>
      <c r="B17" s="3"/>
      <c r="C17" s="26" t="s">
        <v>21</v>
      </c>
      <c r="D17" s="26"/>
      <c r="E17" s="26"/>
      <c r="F17" s="26"/>
      <c r="G17" s="7">
        <v>7882000</v>
      </c>
      <c r="H17" s="30"/>
      <c r="I17" s="8">
        <v>9348000</v>
      </c>
      <c r="J17" s="8"/>
      <c r="K17" s="3"/>
      <c r="L17" s="3"/>
    </row>
    <row r="18" spans="1:12" x14ac:dyDescent="0.25">
      <c r="A18" s="3"/>
      <c r="B18" s="3"/>
      <c r="C18" s="26" t="s">
        <v>22</v>
      </c>
      <c r="D18" s="26"/>
      <c r="E18" s="26"/>
      <c r="F18" s="26"/>
      <c r="G18" s="7">
        <v>7770000</v>
      </c>
      <c r="H18" s="30"/>
      <c r="I18" s="8">
        <v>4791000</v>
      </c>
      <c r="J18" s="8"/>
      <c r="K18" s="3"/>
      <c r="L18" s="3"/>
    </row>
    <row r="19" spans="1:12" x14ac:dyDescent="0.25">
      <c r="A19" s="3"/>
      <c r="B19" s="3"/>
      <c r="C19" s="26" t="s">
        <v>23</v>
      </c>
      <c r="D19" s="26"/>
      <c r="E19" s="26"/>
      <c r="F19" s="26"/>
      <c r="G19" s="7">
        <v>1096200</v>
      </c>
      <c r="H19" s="7">
        <v>3206385</v>
      </c>
      <c r="I19" s="8"/>
      <c r="J19" s="8"/>
      <c r="K19" s="3"/>
      <c r="L19" s="3"/>
    </row>
    <row r="20" spans="1:12" x14ac:dyDescent="0.25">
      <c r="A20" s="3"/>
      <c r="B20" s="3"/>
      <c r="C20" s="24" t="s">
        <v>24</v>
      </c>
      <c r="D20" s="26"/>
      <c r="E20" s="26"/>
      <c r="F20" s="26"/>
      <c r="G20" s="7"/>
      <c r="H20" s="7"/>
      <c r="I20" s="8"/>
      <c r="J20" s="8"/>
      <c r="K20" s="3"/>
      <c r="L20" s="3"/>
    </row>
    <row r="21" spans="1:12" x14ac:dyDescent="0.25">
      <c r="A21" s="3"/>
      <c r="B21" s="3"/>
      <c r="C21" s="26" t="s">
        <v>25</v>
      </c>
      <c r="D21" s="26"/>
      <c r="E21" s="26"/>
      <c r="F21" s="26"/>
      <c r="G21" s="7">
        <v>6506000</v>
      </c>
      <c r="H21" s="7">
        <v>2175000</v>
      </c>
      <c r="I21" s="8">
        <v>9000000</v>
      </c>
      <c r="J21" s="8"/>
      <c r="K21" s="3"/>
      <c r="L21" s="3"/>
    </row>
    <row r="22" spans="1:12" x14ac:dyDescent="0.25">
      <c r="A22" s="3"/>
      <c r="B22" s="3"/>
      <c r="C22" s="26" t="s">
        <v>26</v>
      </c>
      <c r="D22" s="26"/>
      <c r="E22" s="26"/>
      <c r="F22" s="26"/>
      <c r="G22" s="7">
        <v>600000</v>
      </c>
      <c r="H22" s="7">
        <v>1019785</v>
      </c>
      <c r="I22" s="8">
        <v>500000</v>
      </c>
      <c r="J22" s="8"/>
      <c r="K22" s="3"/>
      <c r="L22" s="3"/>
    </row>
    <row r="23" spans="1:12" x14ac:dyDescent="0.25">
      <c r="A23" s="3"/>
      <c r="B23" s="3" t="s">
        <v>27</v>
      </c>
      <c r="C23" s="26" t="s">
        <v>28</v>
      </c>
      <c r="D23" s="26"/>
      <c r="E23" s="26"/>
      <c r="F23" s="26"/>
      <c r="G23" s="8"/>
      <c r="H23" s="7"/>
      <c r="I23" s="8"/>
      <c r="J23" s="8"/>
      <c r="K23" s="3"/>
      <c r="L23" s="3"/>
    </row>
    <row r="24" spans="1:12" x14ac:dyDescent="0.25">
      <c r="A24" s="3"/>
      <c r="B24" s="5" t="s">
        <v>29</v>
      </c>
      <c r="C24" s="27" t="s">
        <v>15</v>
      </c>
      <c r="D24" s="27"/>
      <c r="E24" s="27"/>
      <c r="F24" s="27"/>
      <c r="G24" s="9">
        <f>SUM(G13:G23)</f>
        <v>159414420</v>
      </c>
      <c r="H24" s="9">
        <f>SUM(H13+H19+H21+H22)</f>
        <v>172528690</v>
      </c>
      <c r="I24" s="9">
        <f>SUM(I13:I23)</f>
        <v>181806180</v>
      </c>
      <c r="J24" s="9">
        <v>181806180</v>
      </c>
      <c r="K24" s="10">
        <v>60597684</v>
      </c>
      <c r="L24" s="10">
        <v>121208496</v>
      </c>
    </row>
    <row r="25" spans="1:12" x14ac:dyDescent="0.25">
      <c r="A25" s="3"/>
      <c r="B25" s="3"/>
      <c r="C25" s="26"/>
      <c r="D25" s="26"/>
      <c r="E25" s="26"/>
      <c r="F25" s="26"/>
      <c r="G25" s="7"/>
      <c r="H25" s="3"/>
      <c r="I25" s="8"/>
      <c r="J25" s="8"/>
      <c r="K25" s="5"/>
      <c r="L25" s="5"/>
    </row>
    <row r="26" spans="1:12" x14ac:dyDescent="0.25">
      <c r="A26" s="3"/>
      <c r="B26" s="6" t="s">
        <v>30</v>
      </c>
      <c r="C26" s="24" t="s">
        <v>31</v>
      </c>
      <c r="D26" s="24"/>
      <c r="E26" s="24"/>
      <c r="F26" s="24"/>
      <c r="G26" s="8">
        <v>31086142</v>
      </c>
      <c r="H26" s="8">
        <v>31944821</v>
      </c>
      <c r="I26" s="8">
        <v>31816082</v>
      </c>
      <c r="J26" s="8"/>
      <c r="K26" s="10"/>
      <c r="L26" s="5"/>
    </row>
    <row r="27" spans="1:12" x14ac:dyDescent="0.25">
      <c r="A27" s="3"/>
      <c r="B27" s="6"/>
      <c r="C27" s="24" t="s">
        <v>32</v>
      </c>
      <c r="D27" s="24"/>
      <c r="E27" s="24"/>
      <c r="F27" s="24"/>
      <c r="G27" s="8"/>
      <c r="H27" s="7">
        <v>79602</v>
      </c>
      <c r="I27" s="8"/>
      <c r="J27" s="8"/>
      <c r="K27" s="5"/>
      <c r="L27" s="5"/>
    </row>
    <row r="28" spans="1:12" x14ac:dyDescent="0.25">
      <c r="A28" s="3"/>
      <c r="B28" s="5" t="s">
        <v>30</v>
      </c>
      <c r="C28" s="27" t="s">
        <v>33</v>
      </c>
      <c r="D28" s="27"/>
      <c r="E28" s="27"/>
      <c r="F28" s="27"/>
      <c r="G28" s="10">
        <f>SUM(G26:G27)</f>
        <v>31086142</v>
      </c>
      <c r="H28" s="10">
        <f>SUM(H26:H27)</f>
        <v>32024423</v>
      </c>
      <c r="I28" s="10">
        <f>SUM(I26:I27)</f>
        <v>31816082</v>
      </c>
      <c r="J28" s="10">
        <v>31816082</v>
      </c>
      <c r="K28" s="10">
        <v>10781316</v>
      </c>
      <c r="L28" s="10">
        <v>21034766</v>
      </c>
    </row>
    <row r="29" spans="1:12" x14ac:dyDescent="0.25">
      <c r="A29" s="3"/>
      <c r="B29" s="3"/>
      <c r="C29" s="27"/>
      <c r="D29" s="27"/>
      <c r="E29" s="27"/>
      <c r="F29" s="27"/>
      <c r="G29" s="7"/>
      <c r="H29" s="3"/>
      <c r="I29" s="8"/>
      <c r="J29" s="8"/>
      <c r="K29" s="3"/>
      <c r="L29" s="3"/>
    </row>
    <row r="30" spans="1:12" x14ac:dyDescent="0.25">
      <c r="A30" s="3"/>
      <c r="B30" s="5" t="s">
        <v>34</v>
      </c>
      <c r="C30" s="27" t="s">
        <v>35</v>
      </c>
      <c r="D30" s="27"/>
      <c r="E30" s="27"/>
      <c r="F30" s="27"/>
      <c r="G30" s="7"/>
      <c r="H30" s="3"/>
      <c r="I30" s="8"/>
      <c r="J30" s="8"/>
      <c r="K30" s="3"/>
      <c r="L30" s="3"/>
    </row>
    <row r="31" spans="1:12" x14ac:dyDescent="0.25">
      <c r="A31" s="3"/>
      <c r="B31" s="3"/>
      <c r="C31" s="26" t="s">
        <v>36</v>
      </c>
      <c r="D31" s="26"/>
      <c r="E31" s="26"/>
      <c r="F31" s="26"/>
      <c r="G31" s="8">
        <v>197000</v>
      </c>
      <c r="H31" s="31">
        <v>3986804</v>
      </c>
      <c r="I31" s="8">
        <v>290000</v>
      </c>
      <c r="J31" s="8"/>
      <c r="K31" s="3"/>
      <c r="L31" s="3"/>
    </row>
    <row r="32" spans="1:12" x14ac:dyDescent="0.25">
      <c r="A32" s="3"/>
      <c r="B32" s="3"/>
      <c r="C32" s="24" t="s">
        <v>37</v>
      </c>
      <c r="D32" s="26"/>
      <c r="E32" s="26"/>
      <c r="F32" s="26"/>
      <c r="G32" s="8">
        <v>476000</v>
      </c>
      <c r="H32" s="32"/>
      <c r="I32" s="8">
        <v>500000</v>
      </c>
      <c r="J32" s="8"/>
      <c r="K32" s="3"/>
      <c r="L32" s="3"/>
    </row>
    <row r="33" spans="1:12" x14ac:dyDescent="0.25">
      <c r="A33" s="3"/>
      <c r="B33" s="3"/>
      <c r="C33" s="26" t="s">
        <v>38</v>
      </c>
      <c r="D33" s="26"/>
      <c r="E33" s="26"/>
      <c r="F33" s="26"/>
      <c r="G33" s="8">
        <v>4000000</v>
      </c>
      <c r="H33" s="32"/>
      <c r="I33" s="8">
        <v>3200000</v>
      </c>
      <c r="J33" s="8"/>
      <c r="K33" s="3"/>
      <c r="L33" s="3"/>
    </row>
    <row r="34" spans="1:12" x14ac:dyDescent="0.25">
      <c r="A34" s="3"/>
      <c r="B34" s="3"/>
      <c r="C34" s="26" t="s">
        <v>39</v>
      </c>
      <c r="D34" s="26"/>
      <c r="E34" s="26"/>
      <c r="F34" s="26"/>
      <c r="G34" s="8">
        <v>1575000</v>
      </c>
      <c r="H34" s="32"/>
      <c r="I34" s="8">
        <v>3000000</v>
      </c>
      <c r="J34" s="8"/>
      <c r="K34" s="3"/>
      <c r="L34" s="3"/>
    </row>
    <row r="35" spans="1:12" x14ac:dyDescent="0.25">
      <c r="A35" s="3"/>
      <c r="B35" s="3"/>
      <c r="C35" s="24" t="s">
        <v>40</v>
      </c>
      <c r="D35" s="26"/>
      <c r="E35" s="26"/>
      <c r="F35" s="26"/>
      <c r="G35" s="8">
        <v>394000</v>
      </c>
      <c r="H35" s="32"/>
      <c r="I35" s="8">
        <v>520000</v>
      </c>
      <c r="J35" s="8"/>
      <c r="K35" s="3"/>
      <c r="L35" s="3"/>
    </row>
    <row r="36" spans="1:12" x14ac:dyDescent="0.25">
      <c r="A36" s="3"/>
      <c r="B36" s="3"/>
      <c r="C36" s="24" t="s">
        <v>41</v>
      </c>
      <c r="D36" s="26"/>
      <c r="E36" s="26"/>
      <c r="F36" s="26"/>
      <c r="G36" s="8">
        <v>394000</v>
      </c>
      <c r="H36" s="32"/>
      <c r="I36" s="8">
        <v>500000</v>
      </c>
      <c r="J36" s="8"/>
      <c r="K36" s="3"/>
      <c r="L36" s="3"/>
    </row>
    <row r="37" spans="1:12" x14ac:dyDescent="0.25">
      <c r="A37" s="3"/>
      <c r="B37" s="3"/>
      <c r="C37" s="24" t="s">
        <v>42</v>
      </c>
      <c r="D37" s="26"/>
      <c r="E37" s="26"/>
      <c r="F37" s="26"/>
      <c r="G37" s="8">
        <v>236000</v>
      </c>
      <c r="H37" s="32"/>
      <c r="I37" s="8">
        <v>300000</v>
      </c>
      <c r="J37" s="8"/>
      <c r="K37" s="3"/>
      <c r="L37" s="3"/>
    </row>
    <row r="38" spans="1:12" x14ac:dyDescent="0.25">
      <c r="A38" s="3"/>
      <c r="B38" s="3"/>
      <c r="C38" s="24" t="s">
        <v>43</v>
      </c>
      <c r="D38" s="26"/>
      <c r="E38" s="26"/>
      <c r="F38" s="26"/>
      <c r="G38" s="8">
        <v>1181000</v>
      </c>
      <c r="H38" s="32"/>
      <c r="I38" s="8">
        <v>1215000</v>
      </c>
      <c r="J38" s="8"/>
      <c r="K38" s="3"/>
      <c r="L38" s="3"/>
    </row>
    <row r="39" spans="1:12" x14ac:dyDescent="0.25">
      <c r="A39" s="3"/>
      <c r="B39" s="3"/>
      <c r="C39" s="24" t="s">
        <v>44</v>
      </c>
      <c r="D39" s="26"/>
      <c r="E39" s="26"/>
      <c r="F39" s="26"/>
      <c r="G39" s="8">
        <v>394000</v>
      </c>
      <c r="H39" s="32"/>
      <c r="I39" s="8">
        <v>750000</v>
      </c>
      <c r="J39" s="8"/>
      <c r="K39" s="3"/>
      <c r="L39" s="3"/>
    </row>
    <row r="40" spans="1:12" x14ac:dyDescent="0.25">
      <c r="A40" s="3"/>
      <c r="B40" s="10" t="s">
        <v>34</v>
      </c>
      <c r="C40" s="33" t="s">
        <v>45</v>
      </c>
      <c r="D40" s="33"/>
      <c r="E40" s="33"/>
      <c r="F40" s="33"/>
      <c r="G40" s="10">
        <f>SUM(G31:G39)</f>
        <v>8847000</v>
      </c>
      <c r="H40" s="10">
        <f>SUM(H31)</f>
        <v>3986804</v>
      </c>
      <c r="I40" s="10">
        <f>SUM(I31:I39)</f>
        <v>10275000</v>
      </c>
      <c r="J40" s="10">
        <v>6005000</v>
      </c>
      <c r="K40" s="10">
        <v>15724</v>
      </c>
      <c r="L40" s="10">
        <v>5989276</v>
      </c>
    </row>
    <row r="41" spans="1:12" x14ac:dyDescent="0.25">
      <c r="A41" s="3"/>
      <c r="B41" s="3" t="s">
        <v>46</v>
      </c>
      <c r="C41" s="26" t="s">
        <v>47</v>
      </c>
      <c r="D41" s="26"/>
      <c r="E41" s="26"/>
      <c r="F41" s="26"/>
      <c r="G41" s="10"/>
      <c r="H41" s="3"/>
      <c r="I41" s="8"/>
      <c r="J41" s="8"/>
      <c r="K41" s="3"/>
      <c r="L41" s="3"/>
    </row>
    <row r="42" spans="1:12" x14ac:dyDescent="0.25">
      <c r="A42" s="3"/>
      <c r="B42" s="3"/>
      <c r="C42" s="26" t="s">
        <v>48</v>
      </c>
      <c r="D42" s="26"/>
      <c r="E42" s="26"/>
      <c r="F42" s="26"/>
      <c r="G42" s="11">
        <v>551000</v>
      </c>
      <c r="H42" s="31">
        <v>10968454</v>
      </c>
      <c r="I42" s="8">
        <v>700000</v>
      </c>
      <c r="J42" s="8"/>
      <c r="K42" s="3"/>
      <c r="L42" s="3"/>
    </row>
    <row r="43" spans="1:12" x14ac:dyDescent="0.25">
      <c r="A43" s="3"/>
      <c r="B43" s="3"/>
      <c r="C43" s="26" t="s">
        <v>49</v>
      </c>
      <c r="D43" s="26"/>
      <c r="E43" s="26"/>
      <c r="F43" s="26"/>
      <c r="G43" s="8"/>
      <c r="H43" s="32"/>
      <c r="I43" s="8"/>
      <c r="J43" s="8"/>
      <c r="K43" s="3"/>
      <c r="L43" s="3"/>
    </row>
    <row r="44" spans="1:12" x14ac:dyDescent="0.25">
      <c r="A44" s="3"/>
      <c r="B44" s="3"/>
      <c r="C44" s="26" t="s">
        <v>50</v>
      </c>
      <c r="D44" s="26"/>
      <c r="E44" s="26"/>
      <c r="F44" s="26"/>
      <c r="G44" s="8">
        <v>1260000</v>
      </c>
      <c r="H44" s="32"/>
      <c r="I44" s="8">
        <v>1600000</v>
      </c>
      <c r="J44" s="8"/>
      <c r="K44" s="3"/>
      <c r="L44" s="3"/>
    </row>
    <row r="45" spans="1:12" x14ac:dyDescent="0.25">
      <c r="A45" s="3"/>
      <c r="B45" s="3"/>
      <c r="C45" s="26" t="s">
        <v>51</v>
      </c>
      <c r="D45" s="26"/>
      <c r="E45" s="26"/>
      <c r="F45" s="26"/>
      <c r="G45" s="8">
        <v>157000</v>
      </c>
      <c r="H45" s="32"/>
      <c r="I45" s="8">
        <v>350000</v>
      </c>
      <c r="J45" s="8"/>
      <c r="K45" s="3"/>
      <c r="L45" s="3"/>
    </row>
    <row r="46" spans="1:12" x14ac:dyDescent="0.25">
      <c r="A46" s="3"/>
      <c r="B46" s="3"/>
      <c r="C46" s="26" t="s">
        <v>52</v>
      </c>
      <c r="D46" s="26"/>
      <c r="E46" s="26"/>
      <c r="F46" s="26"/>
      <c r="G46" s="34">
        <v>1417000</v>
      </c>
      <c r="H46" s="32"/>
      <c r="I46" s="35">
        <v>3500000</v>
      </c>
      <c r="J46" s="13"/>
      <c r="K46" s="3"/>
      <c r="L46" s="3"/>
    </row>
    <row r="47" spans="1:12" x14ac:dyDescent="0.25">
      <c r="A47" s="3"/>
      <c r="B47" s="3"/>
      <c r="C47" s="26" t="s">
        <v>53</v>
      </c>
      <c r="D47" s="26"/>
      <c r="E47" s="26"/>
      <c r="F47" s="26"/>
      <c r="G47" s="36"/>
      <c r="H47" s="32"/>
      <c r="I47" s="37"/>
      <c r="J47" s="38"/>
      <c r="K47" s="3"/>
      <c r="L47" s="3"/>
    </row>
    <row r="48" spans="1:12" x14ac:dyDescent="0.25">
      <c r="A48" s="3"/>
      <c r="B48" s="5" t="s">
        <v>46</v>
      </c>
      <c r="C48" s="27" t="s">
        <v>54</v>
      </c>
      <c r="D48" s="27"/>
      <c r="E48" s="27"/>
      <c r="F48" s="27"/>
      <c r="G48" s="10">
        <f>SUM(G42:G47)</f>
        <v>3385000</v>
      </c>
      <c r="H48" s="10">
        <f>SUM(H42)</f>
        <v>10968454</v>
      </c>
      <c r="I48" s="10">
        <f>SUM(I42:I47)</f>
        <v>6150000</v>
      </c>
      <c r="J48" s="10">
        <v>16150000</v>
      </c>
      <c r="K48" s="10">
        <v>2968454</v>
      </c>
      <c r="L48" s="10">
        <v>12181546</v>
      </c>
    </row>
    <row r="49" spans="1:12" x14ac:dyDescent="0.25">
      <c r="A49" s="3"/>
      <c r="B49" s="3" t="s">
        <v>55</v>
      </c>
      <c r="C49" s="26" t="s">
        <v>56</v>
      </c>
      <c r="D49" s="26"/>
      <c r="E49" s="26"/>
      <c r="F49" s="26"/>
      <c r="G49" s="8"/>
      <c r="H49" s="7"/>
      <c r="I49" s="8">
        <v>700000</v>
      </c>
      <c r="J49" s="10">
        <v>700000</v>
      </c>
      <c r="K49" s="10">
        <v>207901</v>
      </c>
      <c r="L49" s="10">
        <v>492099</v>
      </c>
    </row>
    <row r="50" spans="1:12" x14ac:dyDescent="0.25">
      <c r="A50" s="3"/>
      <c r="B50" s="3"/>
      <c r="C50" s="26" t="s">
        <v>57</v>
      </c>
      <c r="D50" s="26"/>
      <c r="E50" s="26"/>
      <c r="F50" s="26"/>
      <c r="G50" s="8"/>
      <c r="H50" s="7"/>
      <c r="I50" s="8">
        <v>700000</v>
      </c>
      <c r="J50" s="8">
        <v>700000</v>
      </c>
      <c r="K50" s="5"/>
      <c r="L50" s="5"/>
    </row>
    <row r="51" spans="1:12" x14ac:dyDescent="0.25">
      <c r="A51" s="3"/>
      <c r="B51" s="3" t="s">
        <v>58</v>
      </c>
      <c r="C51" s="26" t="s">
        <v>59</v>
      </c>
      <c r="D51" s="26"/>
      <c r="E51" s="26"/>
      <c r="F51" s="26"/>
      <c r="G51" s="8">
        <v>378000</v>
      </c>
      <c r="H51" s="7">
        <v>359791</v>
      </c>
      <c r="I51" s="10">
        <v>580000</v>
      </c>
      <c r="J51" s="10">
        <v>580000</v>
      </c>
      <c r="K51" s="10">
        <v>129737</v>
      </c>
      <c r="L51" s="10">
        <v>449263</v>
      </c>
    </row>
    <row r="52" spans="1:12" x14ac:dyDescent="0.25">
      <c r="A52" s="3"/>
      <c r="B52" s="3" t="s">
        <v>60</v>
      </c>
      <c r="C52" s="26" t="s">
        <v>61</v>
      </c>
      <c r="D52" s="26"/>
      <c r="E52" s="26"/>
      <c r="F52" s="26"/>
      <c r="G52" s="8">
        <v>6300000</v>
      </c>
      <c r="H52" s="31">
        <v>3275352</v>
      </c>
      <c r="I52" s="8">
        <v>10000000</v>
      </c>
      <c r="J52" s="8">
        <v>0</v>
      </c>
      <c r="K52" s="7"/>
      <c r="L52" s="7"/>
    </row>
    <row r="53" spans="1:12" x14ac:dyDescent="0.25">
      <c r="A53" s="3"/>
      <c r="B53" s="3" t="s">
        <v>62</v>
      </c>
      <c r="C53" s="26" t="s">
        <v>63</v>
      </c>
      <c r="D53" s="26"/>
      <c r="E53" s="26"/>
      <c r="F53" s="26"/>
      <c r="G53" s="8">
        <v>1575000</v>
      </c>
      <c r="H53" s="32"/>
      <c r="I53" s="8">
        <v>2000000</v>
      </c>
      <c r="J53" s="8">
        <v>2000000</v>
      </c>
      <c r="K53" s="7"/>
      <c r="L53" s="7"/>
    </row>
    <row r="54" spans="1:12" x14ac:dyDescent="0.25">
      <c r="A54" s="3"/>
      <c r="B54" s="3" t="s">
        <v>64</v>
      </c>
      <c r="C54" s="26" t="s">
        <v>65</v>
      </c>
      <c r="D54" s="26"/>
      <c r="E54" s="26"/>
      <c r="F54" s="26"/>
      <c r="G54" s="8">
        <v>1181000</v>
      </c>
      <c r="H54" s="32"/>
      <c r="I54" s="8">
        <v>1500000</v>
      </c>
      <c r="J54" s="8">
        <v>1500000</v>
      </c>
      <c r="K54" s="7"/>
      <c r="L54" s="7"/>
    </row>
    <row r="55" spans="1:12" x14ac:dyDescent="0.25">
      <c r="A55" s="3"/>
      <c r="B55" s="12" t="s">
        <v>66</v>
      </c>
      <c r="C55" s="39" t="s">
        <v>67</v>
      </c>
      <c r="D55" s="39"/>
      <c r="E55" s="39"/>
      <c r="F55" s="39"/>
      <c r="G55" s="10">
        <f>SUM(G52:G54)</f>
        <v>9056000</v>
      </c>
      <c r="H55" s="10">
        <f>SUM(H52)</f>
        <v>3275352</v>
      </c>
      <c r="I55" s="10">
        <f>SUM(I52:I54)</f>
        <v>13500000</v>
      </c>
      <c r="J55" s="10">
        <v>3500000</v>
      </c>
      <c r="K55" s="10">
        <v>1267990</v>
      </c>
      <c r="L55" s="10">
        <v>2232010</v>
      </c>
    </row>
    <row r="56" spans="1:12" x14ac:dyDescent="0.25">
      <c r="A56" s="3"/>
      <c r="B56" s="5" t="s">
        <v>68</v>
      </c>
      <c r="C56" s="27" t="s">
        <v>69</v>
      </c>
      <c r="D56" s="27"/>
      <c r="E56" s="27"/>
      <c r="F56" s="27"/>
      <c r="G56" s="7"/>
      <c r="H56" s="31">
        <v>4959070</v>
      </c>
      <c r="I56" s="10">
        <v>4700000</v>
      </c>
      <c r="J56" s="10">
        <v>4700000</v>
      </c>
      <c r="K56" s="10">
        <v>0</v>
      </c>
      <c r="L56" s="10">
        <v>4700000</v>
      </c>
    </row>
    <row r="57" spans="1:12" x14ac:dyDescent="0.25">
      <c r="A57" s="3"/>
      <c r="B57" s="3"/>
      <c r="C57" s="24" t="s">
        <v>70</v>
      </c>
      <c r="D57" s="26"/>
      <c r="E57" s="26"/>
      <c r="F57" s="26"/>
      <c r="G57" s="31">
        <v>1575000</v>
      </c>
      <c r="H57" s="31"/>
      <c r="I57" s="13">
        <v>4000000</v>
      </c>
      <c r="J57" s="13"/>
      <c r="K57" s="5"/>
      <c r="L57" s="5"/>
    </row>
    <row r="58" spans="1:12" x14ac:dyDescent="0.25">
      <c r="A58" s="3"/>
      <c r="B58" s="3"/>
      <c r="C58" s="26" t="s">
        <v>71</v>
      </c>
      <c r="D58" s="26"/>
      <c r="E58" s="26"/>
      <c r="F58" s="26"/>
      <c r="G58" s="32"/>
      <c r="H58" s="31"/>
      <c r="I58" s="13">
        <v>700000</v>
      </c>
      <c r="J58" s="13"/>
      <c r="K58" s="5"/>
      <c r="L58" s="5"/>
    </row>
    <row r="59" spans="1:12" x14ac:dyDescent="0.25">
      <c r="A59" s="3"/>
      <c r="B59" s="6" t="s">
        <v>72</v>
      </c>
      <c r="C59" s="24" t="s">
        <v>73</v>
      </c>
      <c r="D59" s="26"/>
      <c r="E59" s="26"/>
      <c r="F59" s="26"/>
      <c r="G59" s="40"/>
      <c r="H59" s="14">
        <v>3335340</v>
      </c>
      <c r="I59" s="38"/>
      <c r="J59" s="38"/>
      <c r="K59" s="5"/>
      <c r="L59" s="5"/>
    </row>
    <row r="60" spans="1:12" x14ac:dyDescent="0.25">
      <c r="A60" s="3"/>
      <c r="B60" s="6" t="s">
        <v>74</v>
      </c>
      <c r="C60" s="24" t="s">
        <v>75</v>
      </c>
      <c r="D60" s="26"/>
      <c r="E60" s="26"/>
      <c r="F60" s="26"/>
      <c r="G60" s="7">
        <v>630000</v>
      </c>
      <c r="H60" s="30">
        <v>10648645</v>
      </c>
      <c r="I60" s="8">
        <v>800000</v>
      </c>
      <c r="J60" s="8"/>
      <c r="K60" s="5"/>
      <c r="L60" s="5"/>
    </row>
    <row r="61" spans="1:12" x14ac:dyDescent="0.25">
      <c r="A61" s="3"/>
      <c r="B61" s="3" t="s">
        <v>74</v>
      </c>
      <c r="C61" s="24" t="s">
        <v>76</v>
      </c>
      <c r="D61" s="26"/>
      <c r="E61" s="26"/>
      <c r="F61" s="26"/>
      <c r="G61" s="7">
        <v>551000</v>
      </c>
      <c r="H61" s="30"/>
      <c r="I61" s="8">
        <v>500000</v>
      </c>
      <c r="J61" s="8"/>
      <c r="K61" s="5"/>
      <c r="L61" s="5"/>
    </row>
    <row r="62" spans="1:12" x14ac:dyDescent="0.25">
      <c r="A62" s="3"/>
      <c r="B62" s="3"/>
      <c r="C62" s="24" t="s">
        <v>77</v>
      </c>
      <c r="D62" s="26"/>
      <c r="E62" s="26"/>
      <c r="F62" s="26"/>
      <c r="G62" s="7">
        <v>1181000</v>
      </c>
      <c r="H62" s="30"/>
      <c r="I62" s="8">
        <v>1500000</v>
      </c>
      <c r="J62" s="8"/>
      <c r="K62" s="5"/>
      <c r="L62" s="5"/>
    </row>
    <row r="63" spans="1:12" x14ac:dyDescent="0.25">
      <c r="A63" s="3"/>
      <c r="B63" s="3"/>
      <c r="C63" s="26" t="s">
        <v>78</v>
      </c>
      <c r="D63" s="26"/>
      <c r="E63" s="26"/>
      <c r="F63" s="26"/>
      <c r="G63" s="7"/>
      <c r="H63" s="30"/>
      <c r="I63" s="8">
        <v>500000</v>
      </c>
      <c r="J63" s="8"/>
      <c r="K63" s="5"/>
      <c r="L63" s="5"/>
    </row>
    <row r="64" spans="1:12" x14ac:dyDescent="0.25">
      <c r="A64" s="3"/>
      <c r="B64" s="5" t="s">
        <v>79</v>
      </c>
      <c r="C64" s="27" t="s">
        <v>80</v>
      </c>
      <c r="D64" s="27"/>
      <c r="E64" s="27"/>
      <c r="F64" s="27"/>
      <c r="G64" s="10">
        <f>SUM(G55:G63)</f>
        <v>12993000</v>
      </c>
      <c r="H64" s="10">
        <f>H40+H48+H55+H51+H59+H56+H60</f>
        <v>37533456</v>
      </c>
      <c r="I64" s="10">
        <v>3300000</v>
      </c>
      <c r="J64" s="10">
        <v>3300000</v>
      </c>
      <c r="K64" s="10">
        <v>1686423</v>
      </c>
      <c r="L64" s="10">
        <v>1613577</v>
      </c>
    </row>
    <row r="65" spans="1:12" x14ac:dyDescent="0.25">
      <c r="A65" s="3"/>
      <c r="B65" s="3" t="s">
        <v>81</v>
      </c>
      <c r="C65" s="26" t="s">
        <v>82</v>
      </c>
      <c r="D65" s="26"/>
      <c r="E65" s="26"/>
      <c r="F65" s="26"/>
      <c r="G65" s="18">
        <v>400000</v>
      </c>
      <c r="H65" s="7">
        <v>368266</v>
      </c>
      <c r="I65" s="10">
        <v>500000</v>
      </c>
      <c r="J65" s="10">
        <v>500000</v>
      </c>
      <c r="K65" s="10">
        <v>281048</v>
      </c>
      <c r="L65" s="10">
        <v>218952</v>
      </c>
    </row>
    <row r="66" spans="1:12" x14ac:dyDescent="0.25">
      <c r="A66" s="3"/>
      <c r="B66" s="3" t="s">
        <v>83</v>
      </c>
      <c r="C66" s="26" t="s">
        <v>84</v>
      </c>
      <c r="D66" s="26"/>
      <c r="E66" s="26"/>
      <c r="F66" s="26"/>
      <c r="G66" s="7">
        <v>5927000</v>
      </c>
      <c r="H66" s="7">
        <v>6500290</v>
      </c>
      <c r="I66" s="8"/>
      <c r="J66" s="10">
        <v>4000000</v>
      </c>
      <c r="K66" s="10">
        <v>1406592</v>
      </c>
      <c r="L66" s="15">
        <v>2593408</v>
      </c>
    </row>
    <row r="67" spans="1:12" x14ac:dyDescent="0.25">
      <c r="A67" s="3"/>
      <c r="B67" s="16" t="s">
        <v>85</v>
      </c>
      <c r="C67" s="25" t="s">
        <v>86</v>
      </c>
      <c r="D67" s="26"/>
      <c r="E67" s="26"/>
      <c r="F67" s="26"/>
      <c r="G67" s="10">
        <f>G40+G48+G49+G50+G51+G64+G65+G66</f>
        <v>31930000</v>
      </c>
      <c r="H67" s="10">
        <f>H64+H65+H66</f>
        <v>44402012</v>
      </c>
      <c r="I67" s="17">
        <f>I40+I48+I49+I51+I55+I56+I64+I65</f>
        <v>39705000</v>
      </c>
      <c r="J67" s="17"/>
      <c r="K67" s="18"/>
      <c r="L67" s="3"/>
    </row>
    <row r="68" spans="1:12" x14ac:dyDescent="0.25">
      <c r="A68" s="3"/>
      <c r="B68" s="3"/>
      <c r="C68" s="25"/>
      <c r="D68" s="26"/>
      <c r="E68" s="26"/>
      <c r="F68" s="26"/>
      <c r="G68" s="7"/>
      <c r="H68" s="3"/>
      <c r="I68" s="8"/>
      <c r="J68" s="8"/>
      <c r="K68" s="3"/>
      <c r="L68" s="3"/>
    </row>
    <row r="69" spans="1:12" x14ac:dyDescent="0.25">
      <c r="A69" s="3"/>
      <c r="B69" s="6" t="s">
        <v>87</v>
      </c>
      <c r="C69" s="25" t="s">
        <v>88</v>
      </c>
      <c r="D69" s="26"/>
      <c r="E69" s="26"/>
      <c r="F69" s="26"/>
      <c r="G69" s="3"/>
      <c r="H69" s="41">
        <v>9630329</v>
      </c>
      <c r="I69" s="8"/>
      <c r="J69" s="8"/>
      <c r="K69" s="3"/>
      <c r="L69" s="3"/>
    </row>
    <row r="70" spans="1:12" x14ac:dyDescent="0.25">
      <c r="A70" s="3"/>
      <c r="B70" s="3" t="s">
        <v>89</v>
      </c>
      <c r="C70" s="25" t="s">
        <v>90</v>
      </c>
      <c r="D70" s="26"/>
      <c r="E70" s="26"/>
      <c r="F70" s="26"/>
      <c r="G70" s="7"/>
      <c r="H70" s="41"/>
      <c r="I70" s="8"/>
      <c r="J70" s="8">
        <v>1000000</v>
      </c>
      <c r="K70" s="7">
        <v>244200</v>
      </c>
      <c r="L70" s="7">
        <v>755800</v>
      </c>
    </row>
    <row r="71" spans="1:12" x14ac:dyDescent="0.25">
      <c r="A71" s="3"/>
      <c r="B71" s="3" t="s">
        <v>91</v>
      </c>
      <c r="C71" s="25" t="s">
        <v>92</v>
      </c>
      <c r="D71" s="26"/>
      <c r="E71" s="26"/>
      <c r="F71" s="26"/>
      <c r="G71" s="7">
        <v>787000</v>
      </c>
      <c r="H71" s="41"/>
      <c r="I71" s="10">
        <v>1000000</v>
      </c>
      <c r="J71" s="10">
        <v>1000000</v>
      </c>
      <c r="K71" s="7">
        <v>58031</v>
      </c>
      <c r="L71" s="7">
        <v>941969</v>
      </c>
    </row>
    <row r="72" spans="1:12" x14ac:dyDescent="0.25">
      <c r="A72" s="3"/>
      <c r="B72" s="3" t="s">
        <v>93</v>
      </c>
      <c r="C72" s="25" t="s">
        <v>94</v>
      </c>
      <c r="D72" s="26"/>
      <c r="E72" s="26"/>
      <c r="F72" s="26"/>
      <c r="G72" s="7">
        <v>213000</v>
      </c>
      <c r="H72" s="7">
        <v>2527288</v>
      </c>
      <c r="I72" s="8">
        <v>270000</v>
      </c>
      <c r="J72" s="8">
        <v>270000</v>
      </c>
      <c r="K72" s="7">
        <v>81603</v>
      </c>
      <c r="L72" s="7">
        <v>188397</v>
      </c>
    </row>
    <row r="73" spans="1:12" x14ac:dyDescent="0.25">
      <c r="A73" s="3"/>
      <c r="B73" s="16" t="s">
        <v>95</v>
      </c>
      <c r="C73" s="25" t="s">
        <v>96</v>
      </c>
      <c r="D73" s="26"/>
      <c r="E73" s="26"/>
      <c r="F73" s="26"/>
      <c r="G73" s="10">
        <f>SUM(G70:G72)</f>
        <v>1000000</v>
      </c>
      <c r="H73" s="10">
        <f>H69+H72</f>
        <v>12157617</v>
      </c>
      <c r="I73" s="10">
        <f>SUM(I71:I72)</f>
        <v>1270000</v>
      </c>
      <c r="J73" s="10">
        <v>2270000</v>
      </c>
      <c r="K73" s="9">
        <v>383834</v>
      </c>
      <c r="L73" s="9">
        <v>1886166</v>
      </c>
    </row>
    <row r="74" spans="1:12" x14ac:dyDescent="0.25">
      <c r="A74" s="3"/>
      <c r="B74" s="16"/>
      <c r="C74" s="23"/>
      <c r="D74" s="24"/>
      <c r="E74" s="24"/>
      <c r="F74" s="24"/>
      <c r="G74" s="10"/>
      <c r="H74" s="10"/>
      <c r="I74" s="8"/>
      <c r="J74" s="8"/>
      <c r="K74" s="3"/>
      <c r="L74" s="3"/>
    </row>
    <row r="75" spans="1:12" x14ac:dyDescent="0.25">
      <c r="A75" s="3"/>
      <c r="B75" s="5"/>
      <c r="C75" s="23"/>
      <c r="D75" s="24"/>
      <c r="E75" s="24"/>
      <c r="F75" s="24"/>
      <c r="G75" s="10"/>
      <c r="H75" s="3"/>
      <c r="I75" s="8"/>
      <c r="J75" s="8"/>
      <c r="K75" s="3"/>
      <c r="L75" s="3"/>
    </row>
    <row r="76" spans="1:12" x14ac:dyDescent="0.25">
      <c r="A76" s="3"/>
      <c r="B76" s="42" t="s">
        <v>97</v>
      </c>
      <c r="C76" s="42"/>
      <c r="D76" s="42"/>
      <c r="E76" s="42"/>
      <c r="F76" s="42"/>
      <c r="G76" s="19">
        <f>SUM(G24+G28+G67+G73+G74+G75)+438</f>
        <v>223431000</v>
      </c>
      <c r="H76" s="19">
        <f>SUM(H24+H28+H67+H73+H74+H75)</f>
        <v>261112742</v>
      </c>
      <c r="I76" s="19">
        <f>I24+I28+I67+I73</f>
        <v>254597262</v>
      </c>
      <c r="J76" s="19">
        <f>SUM(J24+J28+J40+J48+J49+J50+J51+J55+J56+J64+J65+J66+J71)</f>
        <v>254757262</v>
      </c>
      <c r="K76" s="20">
        <f>SUM(K24+K28+K40+K48+K49+K51+K55+K64+K65+K66+K73)</f>
        <v>79726703</v>
      </c>
      <c r="L76" s="20">
        <f>SUM(L24+L28+L40+L48+L49+L51+L55+L56+L64+L65+L66+L73)</f>
        <v>174599559</v>
      </c>
    </row>
  </sheetData>
  <mergeCells count="80">
    <mergeCell ref="C12:F12"/>
    <mergeCell ref="B7:I7"/>
    <mergeCell ref="B8:I8"/>
    <mergeCell ref="B9:I9"/>
    <mergeCell ref="C10:F10"/>
    <mergeCell ref="C11:F11"/>
    <mergeCell ref="C13:F13"/>
    <mergeCell ref="H13:H18"/>
    <mergeCell ref="C14:F14"/>
    <mergeCell ref="C15:F15"/>
    <mergeCell ref="C16:F16"/>
    <mergeCell ref="C17:F17"/>
    <mergeCell ref="C18:F18"/>
    <mergeCell ref="C30:F30"/>
    <mergeCell ref="C19:F19"/>
    <mergeCell ref="C20:F20"/>
    <mergeCell ref="C21:F21"/>
    <mergeCell ref="C22:F22"/>
    <mergeCell ref="C23:F23"/>
    <mergeCell ref="C24:F24"/>
    <mergeCell ref="C25:F25"/>
    <mergeCell ref="C26:F26"/>
    <mergeCell ref="C27:F27"/>
    <mergeCell ref="C28:F28"/>
    <mergeCell ref="C29:F29"/>
    <mergeCell ref="C31:F31"/>
    <mergeCell ref="H31:H39"/>
    <mergeCell ref="C32:F32"/>
    <mergeCell ref="C33:F33"/>
    <mergeCell ref="C34:F34"/>
    <mergeCell ref="C35:F35"/>
    <mergeCell ref="C36:F36"/>
    <mergeCell ref="C37:F37"/>
    <mergeCell ref="C38:F38"/>
    <mergeCell ref="C39:F39"/>
    <mergeCell ref="C51:F51"/>
    <mergeCell ref="C40:F40"/>
    <mergeCell ref="C41:F41"/>
    <mergeCell ref="C42:F42"/>
    <mergeCell ref="H42:H47"/>
    <mergeCell ref="C43:F43"/>
    <mergeCell ref="C44:F44"/>
    <mergeCell ref="C45:F45"/>
    <mergeCell ref="C46:F46"/>
    <mergeCell ref="G46:G47"/>
    <mergeCell ref="I46:I47"/>
    <mergeCell ref="C47:F47"/>
    <mergeCell ref="C48:F48"/>
    <mergeCell ref="C49:F49"/>
    <mergeCell ref="C50:F50"/>
    <mergeCell ref="C56:F56"/>
    <mergeCell ref="H56:H58"/>
    <mergeCell ref="C57:F57"/>
    <mergeCell ref="G57:G58"/>
    <mergeCell ref="C58:F58"/>
    <mergeCell ref="C52:F52"/>
    <mergeCell ref="H52:H54"/>
    <mergeCell ref="C53:F53"/>
    <mergeCell ref="C54:F54"/>
    <mergeCell ref="C55:F55"/>
    <mergeCell ref="C59:F59"/>
    <mergeCell ref="C60:F60"/>
    <mergeCell ref="H60:H63"/>
    <mergeCell ref="C61:F61"/>
    <mergeCell ref="C62:F62"/>
    <mergeCell ref="C63:F63"/>
    <mergeCell ref="C64:F64"/>
    <mergeCell ref="C65:F65"/>
    <mergeCell ref="C66:F66"/>
    <mergeCell ref="C67:F67"/>
    <mergeCell ref="C68:F68"/>
    <mergeCell ref="C75:F75"/>
    <mergeCell ref="B76:F76"/>
    <mergeCell ref="H69:H71"/>
    <mergeCell ref="C70:F70"/>
    <mergeCell ref="C71:F71"/>
    <mergeCell ref="C72:F72"/>
    <mergeCell ref="C73:F73"/>
    <mergeCell ref="C74:F74"/>
    <mergeCell ref="C69:F69"/>
  </mergeCells>
  <pageMargins left="0.7" right="0.7" top="0.75" bottom="0.75" header="0.3" footer="0.3"/>
  <pageSetup paperSize="9" scale="4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Iskola</dc:creator>
  <cp:lastModifiedBy>Iroda1</cp:lastModifiedBy>
  <cp:lastPrinted>2020-06-16T12:40:33Z</cp:lastPrinted>
  <dcterms:created xsi:type="dcterms:W3CDTF">2020-06-15T13:39:55Z</dcterms:created>
  <dcterms:modified xsi:type="dcterms:W3CDTF">2020-06-16T12:41:35Z</dcterms:modified>
</cp:coreProperties>
</file>